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cer6\Documents\Documents Joel\monsiteweb2\Free\Exos\Exos_Type_Excel\Gantt\"/>
    </mc:Choice>
  </mc:AlternateContent>
  <bookViews>
    <workbookView xWindow="0" yWindow="0" windowWidth="19200" windowHeight="8385"/>
  </bookViews>
  <sheets>
    <sheet name="Planning" sheetId="1" r:id="rId1"/>
    <sheet name="Fériés" sheetId="2" r:id="rId2"/>
  </sheets>
  <definedNames>
    <definedName name="Annee">Fériés!$B$1</definedName>
    <definedName name="Debut">Planning!$L$1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B1" i="2" l="1"/>
  <c r="F2" i="2" s="1"/>
  <c r="D3" i="2" l="1"/>
  <c r="D7" i="2"/>
  <c r="D5" i="2"/>
  <c r="D9" i="2"/>
  <c r="E2" i="2"/>
  <c r="D4" i="2"/>
  <c r="D6" i="2"/>
  <c r="D8" i="2"/>
  <c r="D10" i="2"/>
  <c r="D12" i="2" s="1"/>
  <c r="F9" i="2"/>
  <c r="F7" i="2"/>
  <c r="F5" i="2"/>
  <c r="F3" i="2"/>
  <c r="D2" i="2"/>
  <c r="B3" i="2"/>
  <c r="B5" i="2" s="1"/>
  <c r="E3" i="2"/>
  <c r="E4" i="2"/>
  <c r="E5" i="2"/>
  <c r="E6" i="2"/>
  <c r="E7" i="2"/>
  <c r="E8" i="2"/>
  <c r="E9" i="2"/>
  <c r="E10" i="2"/>
  <c r="E12" i="2" s="1"/>
  <c r="F10" i="2"/>
  <c r="F8" i="2"/>
  <c r="F6" i="2"/>
  <c r="F4" i="2"/>
  <c r="D11" i="2" l="1"/>
  <c r="E11" i="2"/>
  <c r="B4" i="2"/>
  <c r="F12" i="2"/>
  <c r="F11" i="2"/>
  <c r="J4" i="1" l="1"/>
  <c r="J3" i="1" l="1"/>
  <c r="J5" i="1" s="1"/>
  <c r="J8" i="1" l="1"/>
  <c r="J6" i="1" l="1"/>
  <c r="J7" i="1" l="1"/>
  <c r="J9" i="1" l="1"/>
  <c r="J10" i="1" l="1"/>
  <c r="J11" i="1" l="1"/>
  <c r="J12" i="1" l="1"/>
</calcChain>
</file>

<file path=xl/sharedStrings.xml><?xml version="1.0" encoding="utf-8"?>
<sst xmlns="http://schemas.openxmlformats.org/spreadsheetml/2006/main" count="41" uniqueCount="29">
  <si>
    <t>Numéro</t>
  </si>
  <si>
    <t>Nom</t>
  </si>
  <si>
    <t>Durée</t>
  </si>
  <si>
    <t>Prédecesseur</t>
  </si>
  <si>
    <t>Retard</t>
  </si>
  <si>
    <t>Début</t>
  </si>
  <si>
    <t>Fin</t>
  </si>
  <si>
    <t>Tâche 1</t>
  </si>
  <si>
    <t>Tâche 2</t>
  </si>
  <si>
    <t>Tâche 3</t>
  </si>
  <si>
    <t>Tâche 4</t>
  </si>
  <si>
    <t>Tâche 5</t>
  </si>
  <si>
    <t>Tâche 6</t>
  </si>
  <si>
    <t>Tâche 7</t>
  </si>
  <si>
    <t>Tâche 8</t>
  </si>
  <si>
    <t>Tâche 9</t>
  </si>
  <si>
    <t>Tâche 10</t>
  </si>
  <si>
    <t>Tâche 11</t>
  </si>
  <si>
    <t>JF AN 1</t>
  </si>
  <si>
    <t>JF AN 2</t>
  </si>
  <si>
    <t>Lundi Pâques :</t>
  </si>
  <si>
    <t>JF AN 3</t>
  </si>
  <si>
    <t>Dé</t>
  </si>
  <si>
    <t>Jé</t>
  </si>
  <si>
    <t>Type</t>
  </si>
  <si>
    <t>FD</t>
  </si>
  <si>
    <t>Ré</t>
  </si>
  <si>
    <t>DD</t>
  </si>
  <si>
    <t>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</si>
</sst>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Continuous" vertical="center"/>
    </xf>
    <xf numFmtId="14" fontId="0" fillId="2" borderId="1" xfId="0" applyNumberFormat="1" applyFill="1" applyBorder="1" applyAlignment="1">
      <alignment horizontal="centerContinuous" vertical="center"/>
    </xf>
  </cellXfs>
  <cellStyles count="1">
    <cellStyle name="Normal" xfId="0" builtinId="0"/>
  </cellStyles>
  <dxfs count="7">
    <dxf>
      <numFmt numFmtId="164" formatCode="[$-F800]dddd\,\ mmmm\ dd\,\ yyyy"/>
    </dxf>
    <dxf>
      <numFmt numFmtId="164" formatCode="[$-F800]dddd\,\ mmmm\ dd\,\ yyyy"/>
    </dxf>
    <dxf>
      <numFmt numFmtId="164" formatCode="[$-F800]dddd\,\ mmmm\ dd\,\ yyyy"/>
    </dxf>
    <dxf>
      <numFmt numFmtId="164" formatCode="[$-F800]dddd\,\ mmmm\ dd\,\ yyyy"/>
      <alignment horizontal="center" vertical="bottom" textRotation="0" wrapText="0" indent="0" justifyLastLine="0" shrinkToFit="0" readingOrder="0"/>
    </dxf>
    <dxf>
      <numFmt numFmtId="19" formatCode="dd/mm/yyyy"/>
    </dxf>
    <dxf>
      <font>
        <color rgb="FFFFFF00"/>
      </font>
      <fill>
        <patternFill>
          <fgColor indexed="64"/>
          <bgColor theme="1" tint="0.24994659260841701"/>
        </patternFill>
      </fill>
    </dxf>
    <dxf>
      <font>
        <color rgb="FFFFFF00"/>
      </font>
      <fill>
        <patternFill>
          <fgColor indexed="64"/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3</xdr:row>
      <xdr:rowOff>161925</xdr:rowOff>
    </xdr:from>
    <xdr:to>
      <xdr:col>11</xdr:col>
      <xdr:colOff>514350</xdr:colOff>
      <xdr:row>7</xdr:row>
      <xdr:rowOff>66675</xdr:rowOff>
    </xdr:to>
    <xdr:sp macro="[0]!CreerGantt" textlink="">
      <xdr:nvSpPr>
        <xdr:cNvPr id="2" name="ZoneTexte 1"/>
        <xdr:cNvSpPr txBox="1"/>
      </xdr:nvSpPr>
      <xdr:spPr>
        <a:xfrm>
          <a:off x="5057775" y="733425"/>
          <a:ext cx="1133475" cy="666750"/>
        </a:xfrm>
        <a:prstGeom prst="rect">
          <a:avLst/>
        </a:prstGeom>
        <a:ln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/>
            <a:t>Go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blPlan" displayName="tblPlan" ref="A1:J12" totalsRowShown="0">
  <autoFilter ref="A1:J12"/>
  <tableColumns count="10">
    <tableColumn id="1" name="Numéro"/>
    <tableColumn id="2" name="Nom"/>
    <tableColumn id="3" name="Durée"/>
    <tableColumn id="8" name="Dé"/>
    <tableColumn id="4" name="Prédecesseur"/>
    <tableColumn id="9" name="Type"/>
    <tableColumn id="5" name="Retard"/>
    <tableColumn id="10" name="Ré"/>
    <tableColumn id="6" name="Début"/>
    <tableColumn id="7" name="Fin" dataDxfId="4">
      <calculatedColumnFormula>IF(tblPlan[[#This Row],[Dé]]="Jé",tblPlan[[#This Row],[Début]]+tblPlan[[#This Row],[Durée]]-1,WORKDAY(tblPlan[[#This Row],[Début]],tblPlan[[#This Row],[Durée]]-1,TblJF[]))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2" name="TblJF" displayName="TblJF" ref="D1:F12" totalsRowShown="0" headerRowDxfId="3">
  <autoFilter ref="D1:F12"/>
  <tableColumns count="3">
    <tableColumn id="1" name="JF AN 1" dataDxfId="2"/>
    <tableColumn id="2" name="JF AN 2" dataDxfId="1"/>
    <tableColumn id="3" name="JF AN 3" dataDxfId="0"/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K12"/>
  <sheetViews>
    <sheetView tabSelected="1" workbookViewId="0">
      <selection activeCell="A2" sqref="A2:J2"/>
    </sheetView>
  </sheetViews>
  <sheetFormatPr baseColWidth="10" defaultColWidth="7.7109375" defaultRowHeight="15" x14ac:dyDescent="0.25"/>
  <cols>
    <col min="1" max="1" width="10.5703125" bestFit="1" customWidth="1"/>
    <col min="2" max="2" width="8.5703125" bestFit="1" customWidth="1"/>
    <col min="3" max="3" width="8.7109375" bestFit="1" customWidth="1"/>
    <col min="4" max="4" width="5.7109375" bestFit="1" customWidth="1"/>
    <col min="5" max="5" width="15.28515625" bestFit="1" customWidth="1"/>
    <col min="6" max="6" width="7.5703125" bestFit="1" customWidth="1"/>
    <col min="7" max="7" width="9.140625" bestFit="1" customWidth="1"/>
    <col min="8" max="8" width="5.28515625" customWidth="1"/>
    <col min="9" max="10" width="10.7109375" bestFit="1" customWidth="1"/>
    <col min="11" max="11" width="11.42578125" customWidth="1"/>
    <col min="12" max="50" width="11.42578125" style="5" customWidth="1"/>
    <col min="51" max="63" width="10.7109375" style="5" bestFit="1" customWidth="1"/>
    <col min="64" max="16384" width="7.7109375" style="5"/>
  </cols>
  <sheetData>
    <row r="1" spans="1:63" x14ac:dyDescent="0.25">
      <c r="A1" t="s">
        <v>0</v>
      </c>
      <c r="B1" t="s">
        <v>1</v>
      </c>
      <c r="C1" t="s">
        <v>2</v>
      </c>
      <c r="D1" t="s">
        <v>22</v>
      </c>
      <c r="E1" t="s">
        <v>3</v>
      </c>
      <c r="F1" t="s">
        <v>24</v>
      </c>
      <c r="G1" t="s">
        <v>4</v>
      </c>
      <c r="H1" t="s">
        <v>26</v>
      </c>
      <c r="I1" t="s">
        <v>5</v>
      </c>
      <c r="J1" t="s">
        <v>6</v>
      </c>
      <c r="L1" s="7">
        <v>42800</v>
      </c>
      <c r="M1" s="7">
        <v>42801</v>
      </c>
      <c r="N1" s="7">
        <v>42802</v>
      </c>
      <c r="O1" s="7">
        <v>42803</v>
      </c>
      <c r="P1" s="7">
        <v>42804</v>
      </c>
      <c r="Q1" s="7">
        <v>42805</v>
      </c>
      <c r="R1" s="7">
        <v>42806</v>
      </c>
      <c r="S1" s="7">
        <v>42807</v>
      </c>
      <c r="T1" s="7">
        <v>42808</v>
      </c>
      <c r="U1" s="7">
        <v>42809</v>
      </c>
      <c r="V1" s="7">
        <v>42810</v>
      </c>
      <c r="W1" s="7">
        <v>42811</v>
      </c>
      <c r="X1" s="7">
        <v>42812</v>
      </c>
      <c r="Y1" s="7">
        <v>42813</v>
      </c>
      <c r="Z1" s="7">
        <v>42814</v>
      </c>
      <c r="AA1" s="7">
        <v>42815</v>
      </c>
      <c r="AB1" s="7">
        <v>42816</v>
      </c>
      <c r="AC1" s="7">
        <v>42817</v>
      </c>
      <c r="AD1" s="7">
        <v>42818</v>
      </c>
      <c r="AE1" s="7">
        <v>42819</v>
      </c>
      <c r="AF1" s="7">
        <v>42820</v>
      </c>
      <c r="AG1" s="7">
        <v>42821</v>
      </c>
      <c r="AH1" s="7">
        <v>42822</v>
      </c>
      <c r="AI1" s="7">
        <v>42823</v>
      </c>
      <c r="AJ1" s="7">
        <v>42824</v>
      </c>
      <c r="AK1" s="7">
        <v>42825</v>
      </c>
      <c r="AL1" s="7">
        <v>42826</v>
      </c>
      <c r="AM1" s="7">
        <v>42827</v>
      </c>
      <c r="AN1" s="7">
        <v>42828</v>
      </c>
      <c r="AO1" s="7">
        <v>42829</v>
      </c>
      <c r="AP1" s="7">
        <v>42830</v>
      </c>
      <c r="AQ1" s="7">
        <v>42831</v>
      </c>
      <c r="AR1" s="7">
        <v>42832</v>
      </c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</row>
    <row r="2" spans="1:63" x14ac:dyDescent="0.25">
      <c r="A2">
        <v>1</v>
      </c>
      <c r="B2" t="s">
        <v>7</v>
      </c>
      <c r="C2">
        <v>2</v>
      </c>
      <c r="I2" s="1">
        <v>42800</v>
      </c>
      <c r="J2" s="1">
        <f>IF(tblPlan[[#This Row],[Dé]]="Jé",tblPlan[[#This Row],[Début]]+tblPlan[[#This Row],[Durée]]-1,WORKDAY(tblPlan[[#This Row],[Début]],tblPlan[[#This Row],[Durée]]-1,TblJF[]))</f>
        <v>42801</v>
      </c>
      <c r="L2" s="8" t="s">
        <v>7</v>
      </c>
      <c r="M2" s="8"/>
    </row>
    <row r="3" spans="1:63" x14ac:dyDescent="0.25">
      <c r="A3">
        <v>2</v>
      </c>
      <c r="B3" t="s">
        <v>8</v>
      </c>
      <c r="C3">
        <v>4</v>
      </c>
      <c r="E3">
        <v>1</v>
      </c>
      <c r="F3" t="s">
        <v>25</v>
      </c>
      <c r="G3">
        <v>-1</v>
      </c>
      <c r="I3" s="1">
        <v>42801</v>
      </c>
      <c r="J3" s="1">
        <f>IF(tblPlan[[#This Row],[Dé]]="Jé",tblPlan[[#This Row],[Début]]+tblPlan[[#This Row],[Durée]]-1,WORKDAY(tblPlan[[#This Row],[Début]],tblPlan[[#This Row],[Durée]]-1,TblJF[]))</f>
        <v>42804</v>
      </c>
      <c r="M3" s="8" t="s">
        <v>8</v>
      </c>
      <c r="N3" s="8"/>
      <c r="O3" s="8"/>
      <c r="P3" s="8"/>
    </row>
    <row r="4" spans="1:63" x14ac:dyDescent="0.25">
      <c r="A4">
        <v>3</v>
      </c>
      <c r="B4" t="s">
        <v>9</v>
      </c>
      <c r="C4">
        <v>3</v>
      </c>
      <c r="D4" t="s">
        <v>23</v>
      </c>
      <c r="E4">
        <v>1</v>
      </c>
      <c r="G4">
        <v>2</v>
      </c>
      <c r="I4" s="1">
        <v>42804</v>
      </c>
      <c r="J4" s="1">
        <f>IF(tblPlan[[#This Row],[Dé]]="Jé",tblPlan[[#This Row],[Début]]+tblPlan[[#This Row],[Durée]]-1,WORKDAY(tblPlan[[#This Row],[Début]],tblPlan[[#This Row],[Durée]]-1,TblJF[]))</f>
        <v>42806</v>
      </c>
      <c r="P4" s="8" t="s">
        <v>9</v>
      </c>
      <c r="Q4" s="8"/>
      <c r="R4" s="8"/>
    </row>
    <row r="5" spans="1:63" x14ac:dyDescent="0.25">
      <c r="A5">
        <v>4</v>
      </c>
      <c r="B5" t="s">
        <v>10</v>
      </c>
      <c r="C5">
        <v>5</v>
      </c>
      <c r="E5">
        <v>2</v>
      </c>
      <c r="F5" t="s">
        <v>27</v>
      </c>
      <c r="G5">
        <v>1</v>
      </c>
      <c r="I5" s="1">
        <v>42802</v>
      </c>
      <c r="J5" s="1">
        <f>IF(tblPlan[[#This Row],[Dé]]="Jé",tblPlan[[#This Row],[Début]]+tblPlan[[#This Row],[Durée]]-1,WORKDAY(tblPlan[[#This Row],[Début]],tblPlan[[#This Row],[Durée]]-1,TblJF[]))</f>
        <v>42808</v>
      </c>
      <c r="N5" s="8" t="s">
        <v>10</v>
      </c>
      <c r="O5" s="8"/>
      <c r="P5" s="8"/>
      <c r="Q5" s="8"/>
      <c r="R5" s="8"/>
      <c r="S5" s="8"/>
      <c r="T5" s="8"/>
    </row>
    <row r="6" spans="1:63" x14ac:dyDescent="0.25">
      <c r="A6">
        <v>5</v>
      </c>
      <c r="B6" t="s">
        <v>11</v>
      </c>
      <c r="C6">
        <v>1</v>
      </c>
      <c r="E6">
        <v>7</v>
      </c>
      <c r="G6">
        <v>0</v>
      </c>
      <c r="I6" s="1">
        <v>42809</v>
      </c>
      <c r="J6" s="1">
        <f>IF(tblPlan[[#This Row],[Dé]]="Jé",tblPlan[[#This Row],[Début]]+tblPlan[[#This Row],[Durée]]-1,WORKDAY(tblPlan[[#This Row],[Début]],tblPlan[[#This Row],[Durée]]-1,TblJF[]))</f>
        <v>42809</v>
      </c>
      <c r="U6" s="8" t="s">
        <v>11</v>
      </c>
      <c r="AE6" s="6"/>
    </row>
    <row r="7" spans="1:63" x14ac:dyDescent="0.25">
      <c r="A7">
        <v>6</v>
      </c>
      <c r="B7" t="s">
        <v>12</v>
      </c>
      <c r="C7">
        <v>6</v>
      </c>
      <c r="D7" t="s">
        <v>23</v>
      </c>
      <c r="E7">
        <v>5</v>
      </c>
      <c r="G7">
        <v>-1</v>
      </c>
      <c r="I7" s="1">
        <v>42809</v>
      </c>
      <c r="J7" s="1">
        <f>IF(tblPlan[[#This Row],[Dé]]="Jé",tblPlan[[#This Row],[Début]]+tblPlan[[#This Row],[Durée]]-1,WORKDAY(tblPlan[[#This Row],[Début]],tblPlan[[#This Row],[Durée]]-1,TblJF[]))</f>
        <v>42814</v>
      </c>
      <c r="U7" s="8" t="s">
        <v>12</v>
      </c>
      <c r="V7" s="8"/>
      <c r="W7" s="8"/>
      <c r="X7" s="8"/>
      <c r="Y7" s="8"/>
      <c r="Z7" s="8"/>
      <c r="AA7" s="6"/>
      <c r="AB7" s="6"/>
      <c r="AE7" s="6"/>
      <c r="AF7" s="6"/>
      <c r="AG7" s="6"/>
      <c r="AH7" s="6"/>
      <c r="AI7" s="6"/>
      <c r="AJ7" s="6"/>
    </row>
    <row r="8" spans="1:63" x14ac:dyDescent="0.25">
      <c r="A8">
        <v>7</v>
      </c>
      <c r="B8" t="s">
        <v>13</v>
      </c>
      <c r="C8">
        <v>3</v>
      </c>
      <c r="E8">
        <v>4</v>
      </c>
      <c r="F8" t="s">
        <v>28</v>
      </c>
      <c r="G8">
        <v>0</v>
      </c>
      <c r="I8" s="1">
        <v>42804</v>
      </c>
      <c r="J8" s="1">
        <f>IF(tblPlan[[#This Row],[Dé]]="Jé",tblPlan[[#This Row],[Début]]+tblPlan[[#This Row],[Durée]]-1,WORKDAY(tblPlan[[#This Row],[Début]],tblPlan[[#This Row],[Durée]]-1,TblJF[]))</f>
        <v>42808</v>
      </c>
      <c r="P8" s="8" t="s">
        <v>13</v>
      </c>
      <c r="Q8" s="8"/>
      <c r="R8" s="8"/>
      <c r="S8" s="8"/>
      <c r="T8" s="8"/>
      <c r="AB8" s="6"/>
      <c r="AC8" s="6"/>
      <c r="AD8" s="6"/>
    </row>
    <row r="9" spans="1:63" x14ac:dyDescent="0.25">
      <c r="A9">
        <v>8</v>
      </c>
      <c r="B9" t="s">
        <v>14</v>
      </c>
      <c r="C9">
        <v>4</v>
      </c>
      <c r="E9">
        <v>6</v>
      </c>
      <c r="G9">
        <v>0</v>
      </c>
      <c r="I9" s="1">
        <v>42815</v>
      </c>
      <c r="J9" s="1">
        <f>IF(tblPlan[[#This Row],[Dé]]="Jé",tblPlan[[#This Row],[Début]]+tblPlan[[#This Row],[Durée]]-1,WORKDAY(tblPlan[[#This Row],[Début]],tblPlan[[#This Row],[Durée]]-1,TblJF[]))</f>
        <v>42818</v>
      </c>
      <c r="AA9" s="8" t="s">
        <v>14</v>
      </c>
      <c r="AB9" s="8"/>
      <c r="AC9" s="9"/>
      <c r="AD9" s="9"/>
      <c r="AK9" s="6"/>
      <c r="AL9" s="6"/>
      <c r="AM9" s="6"/>
      <c r="AN9" s="6"/>
    </row>
    <row r="10" spans="1:63" x14ac:dyDescent="0.25">
      <c r="A10">
        <v>9</v>
      </c>
      <c r="B10" t="s">
        <v>15</v>
      </c>
      <c r="C10">
        <v>2</v>
      </c>
      <c r="E10">
        <v>8</v>
      </c>
      <c r="G10">
        <v>0</v>
      </c>
      <c r="I10" s="1">
        <v>42821</v>
      </c>
      <c r="J10" s="1">
        <f>IF(tblPlan[[#This Row],[Dé]]="Jé",tblPlan[[#This Row],[Début]]+tblPlan[[#This Row],[Durée]]-1,WORKDAY(tblPlan[[#This Row],[Début]],tblPlan[[#This Row],[Durée]]-1,TblJF[]))</f>
        <v>42822</v>
      </c>
      <c r="AE10" s="6"/>
      <c r="AF10" s="6"/>
      <c r="AG10" s="8" t="s">
        <v>15</v>
      </c>
      <c r="AH10" s="8"/>
      <c r="AO10" s="6"/>
      <c r="AP10" s="6"/>
    </row>
    <row r="11" spans="1:63" x14ac:dyDescent="0.25">
      <c r="A11">
        <v>10</v>
      </c>
      <c r="B11" t="s">
        <v>16</v>
      </c>
      <c r="C11">
        <v>5</v>
      </c>
      <c r="E11">
        <v>9</v>
      </c>
      <c r="G11">
        <v>0</v>
      </c>
      <c r="I11" s="1">
        <v>42823</v>
      </c>
      <c r="J11" s="1">
        <f>IF(tblPlan[[#This Row],[Dé]]="Jé",tblPlan[[#This Row],[Début]]+tblPlan[[#This Row],[Durée]]-1,WORKDAY(tblPlan[[#This Row],[Début]],tblPlan[[#This Row],[Durée]]-1,TblJF[]))</f>
        <v>42829</v>
      </c>
      <c r="AG11" s="6"/>
      <c r="AI11" s="8" t="s">
        <v>16</v>
      </c>
      <c r="AJ11" s="8"/>
      <c r="AK11" s="8"/>
      <c r="AL11" s="8"/>
      <c r="AM11" s="8"/>
      <c r="AN11" s="8"/>
      <c r="AO11" s="8"/>
      <c r="AQ11" s="6"/>
      <c r="AR11" s="6"/>
      <c r="AS11" s="6"/>
      <c r="AT11" s="6"/>
      <c r="AU11" s="6"/>
    </row>
    <row r="12" spans="1:63" x14ac:dyDescent="0.25">
      <c r="A12">
        <v>11</v>
      </c>
      <c r="B12" t="s">
        <v>17</v>
      </c>
      <c r="C12">
        <v>4</v>
      </c>
      <c r="E12">
        <v>10</v>
      </c>
      <c r="G12">
        <v>-1</v>
      </c>
      <c r="I12" s="1">
        <v>42829</v>
      </c>
      <c r="J12" s="1">
        <f>IF(tblPlan[[#This Row],[Dé]]="Jé",tblPlan[[#This Row],[Début]]+tblPlan[[#This Row],[Durée]]-1,WORKDAY(tblPlan[[#This Row],[Début]],tblPlan[[#This Row],[Durée]]-1,TblJF[]))</f>
        <v>42832</v>
      </c>
      <c r="AG12" s="6"/>
      <c r="AH12" s="6"/>
      <c r="AI12" s="6"/>
      <c r="AO12" s="8" t="s">
        <v>17</v>
      </c>
      <c r="AP12" s="8"/>
      <c r="AQ12" s="8"/>
      <c r="AR12" s="8"/>
      <c r="AU12" s="6"/>
      <c r="AV12" s="6"/>
      <c r="AW12" s="6"/>
      <c r="AX12" s="6"/>
    </row>
  </sheetData>
  <conditionalFormatting sqref="L1:AQ3 L5:AQ6 L4:O4 S4:AQ4 L8:AQ12 L7:T7 AA7:AQ7">
    <cfRule type="expression" dxfId="6" priority="2">
      <formula>OR(WEEKDAY(L$1,2)=6,WEEKDAY(L$1,2)=7)</formula>
    </cfRule>
    <cfRule type="expression" dxfId="5" priority="1">
      <formula>COUNTIF(INDIRECT("tblJF"),L$1)&gt;0</formula>
    </cfRule>
  </conditionalFormatting>
  <dataValidations count="2">
    <dataValidation type="list" allowBlank="1" showInputMessage="1" showErrorMessage="1" sqref="D2:D12 H2:H12">
      <formula1>"J,Jé"</formula1>
    </dataValidation>
    <dataValidation type="list" allowBlank="1" showInputMessage="1" showErrorMessage="1" sqref="F2:F12">
      <formula1>"FD,FF,DD"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F12"/>
  <sheetViews>
    <sheetView workbookViewId="0">
      <selection activeCell="D10" sqref="D10"/>
    </sheetView>
  </sheetViews>
  <sheetFormatPr baseColWidth="10" defaultRowHeight="15" x14ac:dyDescent="0.25"/>
  <cols>
    <col min="1" max="1" width="14.5703125" customWidth="1"/>
    <col min="2" max="2" width="19.7109375" bestFit="1" customWidth="1"/>
    <col min="4" max="4" width="29" customWidth="1"/>
    <col min="5" max="5" width="31.140625" customWidth="1"/>
    <col min="6" max="6" width="28.7109375" customWidth="1"/>
  </cols>
  <sheetData>
    <row r="1" spans="1:6" x14ac:dyDescent="0.25">
      <c r="B1">
        <f>YEAR(Planning!I2)</f>
        <v>2017</v>
      </c>
      <c r="D1" s="2" t="s">
        <v>18</v>
      </c>
      <c r="E1" s="2" t="s">
        <v>19</v>
      </c>
      <c r="F1" s="2" t="s">
        <v>21</v>
      </c>
    </row>
    <row r="2" spans="1:6" x14ac:dyDescent="0.25">
      <c r="D2" s="3">
        <f>DATE(Annee,1,1)</f>
        <v>42736</v>
      </c>
      <c r="E2" s="3">
        <f>DATE(Annee+1,1,1)</f>
        <v>43101</v>
      </c>
      <c r="F2" s="3">
        <f>DATE(Annee+1,1,1)</f>
        <v>43101</v>
      </c>
    </row>
    <row r="3" spans="1:6" x14ac:dyDescent="0.25">
      <c r="A3" t="s">
        <v>20</v>
      </c>
      <c r="B3" s="4">
        <f>ROUND(DATE(Annee,4,MOD(234-11*MOD(Annee,19),30))/7,0)*7-6+1</f>
        <v>42842</v>
      </c>
      <c r="D3" s="3">
        <f>DATE(Annee,5,1)</f>
        <v>42856</v>
      </c>
      <c r="E3" s="3">
        <f>DATE(Annee+1,5,1)</f>
        <v>43221</v>
      </c>
      <c r="F3" s="3">
        <f>DATE(Annee+1,5,1)</f>
        <v>43221</v>
      </c>
    </row>
    <row r="4" spans="1:6" x14ac:dyDescent="0.25">
      <c r="B4" s="3">
        <f>B3+38</f>
        <v>42880</v>
      </c>
      <c r="D4" s="3">
        <f>DATE(Annee,5,8)</f>
        <v>42863</v>
      </c>
      <c r="E4" s="3">
        <f>DATE(Annee+1,5,8)</f>
        <v>43228</v>
      </c>
      <c r="F4" s="3">
        <f>DATE(Annee+1,5,8)</f>
        <v>43228</v>
      </c>
    </row>
    <row r="5" spans="1:6" x14ac:dyDescent="0.25">
      <c r="B5" s="3">
        <f>B3+49</f>
        <v>42891</v>
      </c>
      <c r="D5" s="3">
        <f>DATE(Annee,7,14)</f>
        <v>42930</v>
      </c>
      <c r="E5" s="3">
        <f>DATE(Annee+1,7,14)</f>
        <v>43295</v>
      </c>
      <c r="F5" s="3">
        <f>DATE(Annee+1,7,14)</f>
        <v>43295</v>
      </c>
    </row>
    <row r="6" spans="1:6" x14ac:dyDescent="0.25">
      <c r="D6" s="3">
        <f>DATE(Annee,8,15)</f>
        <v>42962</v>
      </c>
      <c r="E6" s="3">
        <f>DATE(Annee+1,8,15)</f>
        <v>43327</v>
      </c>
      <c r="F6" s="3">
        <f>DATE(Annee+1,8,15)</f>
        <v>43327</v>
      </c>
    </row>
    <row r="7" spans="1:6" x14ac:dyDescent="0.25">
      <c r="D7" s="3">
        <f>DATE(Annee,11,1)</f>
        <v>43040</v>
      </c>
      <c r="E7" s="3">
        <f>DATE(Annee+1,11,1)</f>
        <v>43405</v>
      </c>
      <c r="F7" s="3">
        <f>DATE(Annee+1,11,1)</f>
        <v>43405</v>
      </c>
    </row>
    <row r="8" spans="1:6" x14ac:dyDescent="0.25">
      <c r="D8" s="3">
        <f>DATE(Annee,11,11)</f>
        <v>43050</v>
      </c>
      <c r="E8" s="3">
        <f>DATE(Annee+1,11,11)</f>
        <v>43415</v>
      </c>
      <c r="F8" s="3">
        <f>DATE(Annee+1,11,11)</f>
        <v>43415</v>
      </c>
    </row>
    <row r="9" spans="1:6" x14ac:dyDescent="0.25">
      <c r="D9" s="3">
        <f>DATE(Annee,12,25)</f>
        <v>43094</v>
      </c>
      <c r="E9" s="3">
        <f>DATE(Annee+1,12,25)</f>
        <v>43459</v>
      </c>
      <c r="F9" s="3">
        <f>DATE(Annee+1,12,25)</f>
        <v>43459</v>
      </c>
    </row>
    <row r="10" spans="1:6" x14ac:dyDescent="0.25">
      <c r="D10" s="3">
        <f>ROUND(DATE(Annee,4,MOD(234-11*MOD(Annee,19),30))/7,0)*7-6+1</f>
        <v>42842</v>
      </c>
      <c r="E10" s="3">
        <f>ROUND(DATE(Annee+1,4,MOD(234-11*MOD(Annee+1,19),30))/7,0)*7-6+1</f>
        <v>43192</v>
      </c>
      <c r="F10" s="3">
        <f>ROUND(DATE(Annee+1,4,MOD(234-11*MOD(Annee+1,19),30))/7,0)*7-6+1</f>
        <v>43192</v>
      </c>
    </row>
    <row r="11" spans="1:6" x14ac:dyDescent="0.25">
      <c r="D11" s="3">
        <f>D10+38</f>
        <v>42880</v>
      </c>
      <c r="E11" s="3">
        <f>E10+38</f>
        <v>43230</v>
      </c>
      <c r="F11" s="3">
        <f>F10+38</f>
        <v>43230</v>
      </c>
    </row>
    <row r="12" spans="1:6" x14ac:dyDescent="0.25">
      <c r="D12" s="3">
        <f>D10+49</f>
        <v>42891</v>
      </c>
      <c r="E12" s="3">
        <f>E10+49</f>
        <v>43241</v>
      </c>
      <c r="F12" s="3">
        <f>F10+49</f>
        <v>43241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Planning</vt:lpstr>
      <vt:lpstr>Fériés</vt:lpstr>
      <vt:lpstr>Annee</vt:lpstr>
      <vt:lpstr>Debut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acer6</dc:creator>
  <cp:lastModifiedBy>acer6</cp:lastModifiedBy>
  <dcterms:created xsi:type="dcterms:W3CDTF">2017-02-11T12:39:17Z</dcterms:created>
  <dcterms:modified xsi:type="dcterms:W3CDTF">2017-03-08T16:09:12Z</dcterms:modified>
</cp:coreProperties>
</file>